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<sst xmlns="http://schemas.openxmlformats.org/spreadsheetml/2006/main" count="199" uniqueCount="87">
  <si>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</si>
  <si>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</si>
  <si>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</si>
  <si>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</si>
  <si>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</si>
  <si>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</si>
  <si>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</si>
  <si>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</si>
  <si>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</si>
  <si>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</si>
  <si>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</si>
  <si>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</si>
  <si>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</si>
  <si>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</si>
  <si>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</si>
  <si>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</si>
  <si>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</si>
  <si>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</si>
  <si>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</si>
  <si>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</si>
  <si>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</si>
  <si>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</si>
  <si>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</si>
  <si>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</si>
  <si>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</si>
  <si>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</si>
  <si>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</si>
  <si>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</si>
  <si>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</si>
  <si>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</si>
  <si>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</si>
  <si>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</si>
  <si>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</si>
  <si>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</si>
  <si>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</si>
  <si>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</si>
  <si>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</si>
  <si>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</si>
  <si>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</si>
  <si>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</si>
  <si>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</si>
  <si>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</si>
  <si>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</si>
  <si>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</si>
  <si>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</si>
  <si>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</si>
  <si>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</si>
  <si>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</si>
  <si>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</si>
  <si>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</si>
  <si>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</si>
  <si>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</si>
  <si>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</si>
  <si>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</si>
  <si>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Registrar on behalf of Director, IIT Patna</t>
  </si>
  <si>
    <t>Kg</t>
  </si>
  <si>
    <t>For shutters of doors, windows &amp; ventilators including providing and fixing hinges/ pivots and making
provision for fixing of fittings wherever required including the cost of EPDM rubber / neoprene gasket
required (Fittings shall be paid for separately)</t>
  </si>
  <si>
    <t>Sqm</t>
  </si>
  <si>
    <t>BI010125460001010000000000000515BI0100001113</t>
  </si>
  <si>
    <t>BI010121340001010000000000000515BI0100001112</t>
  </si>
  <si>
    <t>BI010132650001010000000000000515BI0100001113</t>
  </si>
  <si>
    <t>BI01010001010000000000000515BI01000011133256</t>
  </si>
  <si>
    <t>BI012541010001010000000000000515BI0100001112</t>
  </si>
  <si>
    <t>BI01010032659801010000000000000515BI0100001113</t>
  </si>
  <si>
    <t>BI0101000123458010000000000000515BI0100001114</t>
  </si>
  <si>
    <t>BI0101000101003658900000000000515BI0100001116</t>
  </si>
  <si>
    <t>BI01023589810001010000000000000515BI0100001117</t>
  </si>
  <si>
    <t>BI012587456010001010000000000000515BI0100001113</t>
  </si>
  <si>
    <t>nos</t>
  </si>
  <si>
    <t>Name of Work: Providing and Fixing of Al partition works in front of CEP (QIP) office at first floor of admin building of IIT Patna.</t>
  </si>
  <si>
    <t>Contract No:  IITP/IWD/AZ/29/2023</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</si>
  <si>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t>
  </si>
  <si>
    <t>For Fixed Portion</t>
  </si>
  <si>
    <t>Powder coated aluminium (minimum thickness of powder coaring 50 micron)</t>
  </si>
  <si>
    <t>Providing and fixing Aluminium round shape handle of outer dia 100 mm with SS screws etc, complete as per direction of Engineer In Charge (Powder Coated minimum thickness 50 micron)</t>
  </si>
  <si>
    <t>(250*10) mm</t>
  </si>
  <si>
    <t xml:space="preserve">Providing and fixing of Al tower bolts, ISI marked Anodised (anodic coating not less than grade AC 10 AS PER is:1868) transparent or dyed to require color or shade with necessary screws etc, complete </t>
  </si>
  <si>
    <t>Providing and fixing Aluminium butt hinges (anodic coating not less than grade AC 10 AS PER is:1868) transparent or dyed to require color or shade with necessary screws etc, complete (125*75*4) mm</t>
  </si>
  <si>
    <t>Providing and fixing bright finished 100 mm mortice lock with six levers without pair of handles of approved quality for aluminim door , with necessary screws etc complete as per the direction of Engineer In Charge</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</si>
  <si>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</si>
  <si>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</si>
  <si>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</si>
  <si>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</si>
  <si>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BI0101000101000125400000024520000515BI0100001112</t>
  </si>
  <si>
    <t>BI010103890010100012540000000000515BI0100001112</t>
  </si>
  <si>
    <t>BI0101025980010100000000000005648515BI0100001112</t>
  </si>
  <si>
    <t>BI0101025980013652010000000000000515BI0100001112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</si>
</sst>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0"/>
  <sheetViews>
    <sheetView showGridLines="0" zoomScale="75" zoomScaleNormal="75" zoomScalePageLayoutView="0" workbookViewId="0" topLeftCell="A1">
      <selection activeCell="E28" sqref="E28"/>
    </sheetView>
  </sheetViews>
  <sheetFormatPr defaultColWidth="9.140625" defaultRowHeight="15"/>
  <cols>
    <col min="1" max="1" width="14.8515625" style="28" customWidth="1"/>
    <col min="2" max="2" width="60.14062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8" t="s">
        <v>54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69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70</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31" t="s">
        <v>50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0"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237" customHeight="1">
      <c r="A13" s="34">
        <v>1</v>
      </c>
      <c r="B13" s="35" t="s">
        <v>71</v>
      </c>
      <c r="C13" s="36" t="s">
        <v>83</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32</v>
      </c>
      <c r="IG13" s="22" t="s">
        <v>33</v>
      </c>
      <c r="IH13" s="22">
        <v>10</v>
      </c>
      <c r="II13" s="22" t="s">
        <v>34</v>
      </c>
    </row>
    <row r="14" spans="1:243" s="21" customFormat="1" ht="24" customHeight="1">
      <c r="A14" s="34">
        <v>1.01</v>
      </c>
      <c r="B14" s="35" t="s">
        <v>72</v>
      </c>
      <c r="C14" s="36" t="s">
        <v>84</v>
      </c>
      <c r="D14" s="37"/>
      <c r="E14" s="15"/>
      <c r="F14" s="38"/>
      <c r="G14" s="16"/>
      <c r="H14" s="16"/>
      <c r="I14" s="38"/>
      <c r="J14" s="17"/>
      <c r="K14" s="18"/>
      <c r="L14" s="18"/>
      <c r="M14" s="19"/>
      <c r="N14" s="20"/>
      <c r="O14" s="20"/>
      <c r="P14" s="39"/>
      <c r="Q14" s="20"/>
      <c r="R14" s="20"/>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c r="BB14" s="42"/>
      <c r="BC14" s="43"/>
      <c r="IE14" s="22">
        <v>1</v>
      </c>
      <c r="IF14" s="22" t="s">
        <v>32</v>
      </c>
      <c r="IG14" s="22" t="s">
        <v>33</v>
      </c>
      <c r="IH14" s="22">
        <v>10</v>
      </c>
      <c r="II14" s="22" t="s">
        <v>34</v>
      </c>
    </row>
    <row r="15" spans="1:243" s="21" customFormat="1" ht="46.5" customHeight="1">
      <c r="A15" s="34">
        <v>1.02</v>
      </c>
      <c r="B15" s="43" t="s">
        <v>73</v>
      </c>
      <c r="C15" s="36" t="s">
        <v>58</v>
      </c>
      <c r="D15" s="61">
        <v>60</v>
      </c>
      <c r="E15" s="15" t="s">
        <v>55</v>
      </c>
      <c r="F15" s="62">
        <v>540.39</v>
      </c>
      <c r="G15" s="23"/>
      <c r="H15" s="16"/>
      <c r="I15" s="38" t="s">
        <v>36</v>
      </c>
      <c r="J15" s="17">
        <f>IF(I15="Less(-)",-1,1)</f>
        <v>1</v>
      </c>
      <c r="K15" s="18" t="s">
        <v>45</v>
      </c>
      <c r="L15" s="18" t="s">
        <v>6</v>
      </c>
      <c r="M15" s="44"/>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3">
        <f>total_amount_ba($B$2,$D$2,D15,F15,J15,K15,M15)</f>
        <v>32423.4</v>
      </c>
      <c r="BB15" s="69">
        <f>BA15+SUM(N15:AZ15)</f>
        <v>32423.4</v>
      </c>
      <c r="BC15" s="43" t="str">
        <f>SpellNumber(L15,BB15)</f>
        <v>INR  Thirty Two Thousand Four Hundred &amp; Twenty Three  and Paise Forty Only</v>
      </c>
      <c r="IE15" s="22">
        <v>1.01</v>
      </c>
      <c r="IF15" s="22" t="s">
        <v>37</v>
      </c>
      <c r="IG15" s="22" t="s">
        <v>33</v>
      </c>
      <c r="IH15" s="22">
        <v>123.223</v>
      </c>
      <c r="II15" s="22" t="s">
        <v>35</v>
      </c>
    </row>
    <row r="16" spans="1:243" s="21" customFormat="1" ht="81" customHeight="1">
      <c r="A16" s="34">
        <v>2</v>
      </c>
      <c r="B16" s="35" t="s">
        <v>56</v>
      </c>
      <c r="C16" s="36" t="s">
        <v>59</v>
      </c>
      <c r="D16" s="37"/>
      <c r="E16" s="15"/>
      <c r="F16" s="38"/>
      <c r="G16" s="16"/>
      <c r="H16" s="16"/>
      <c r="I16" s="38"/>
      <c r="J16" s="17"/>
      <c r="K16" s="18"/>
      <c r="L16" s="18"/>
      <c r="M16" s="19"/>
      <c r="N16" s="20"/>
      <c r="O16" s="20"/>
      <c r="P16" s="39"/>
      <c r="Q16" s="20"/>
      <c r="R16" s="20"/>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c r="BB16" s="42"/>
      <c r="BC16" s="43"/>
      <c r="IE16" s="22">
        <v>1</v>
      </c>
      <c r="IF16" s="22" t="s">
        <v>32</v>
      </c>
      <c r="IG16" s="22" t="s">
        <v>33</v>
      </c>
      <c r="IH16" s="22">
        <v>10</v>
      </c>
      <c r="II16" s="22" t="s">
        <v>34</v>
      </c>
    </row>
    <row r="17" spans="1:243" s="21" customFormat="1" ht="46.5" customHeight="1">
      <c r="A17" s="34">
        <v>2.01</v>
      </c>
      <c r="B17" s="43" t="s">
        <v>73</v>
      </c>
      <c r="C17" s="36" t="s">
        <v>60</v>
      </c>
      <c r="D17" s="61">
        <v>25</v>
      </c>
      <c r="E17" s="15" t="s">
        <v>55</v>
      </c>
      <c r="F17" s="62">
        <v>654.56</v>
      </c>
      <c r="G17" s="23"/>
      <c r="H17" s="16"/>
      <c r="I17" s="38" t="s">
        <v>36</v>
      </c>
      <c r="J17" s="17">
        <f>IF(I17="Less(-)",-1,1)</f>
        <v>1</v>
      </c>
      <c r="K17" s="18" t="s">
        <v>45</v>
      </c>
      <c r="L17" s="18" t="s">
        <v>6</v>
      </c>
      <c r="M17" s="44"/>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3">
        <f>total_amount_ba($B$2,$D$2,D17,F17,J17,K17,M17)</f>
        <v>16364</v>
      </c>
      <c r="BB17" s="69">
        <f>BA17+SUM(N17:AZ17)</f>
        <v>16364</v>
      </c>
      <c r="BC17" s="43" t="str">
        <f>SpellNumber(L17,BB17)</f>
        <v>INR  Sixteen Thousand Three Hundred &amp; Sixty Four  Only</v>
      </c>
      <c r="IE17" s="22">
        <v>1.01</v>
      </c>
      <c r="IF17" s="22" t="s">
        <v>37</v>
      </c>
      <c r="IG17" s="22" t="s">
        <v>33</v>
      </c>
      <c r="IH17" s="22">
        <v>123.223</v>
      </c>
      <c r="II17" s="22" t="s">
        <v>35</v>
      </c>
    </row>
    <row r="18" spans="1:243" s="21" customFormat="1" ht="64.5" customHeight="1">
      <c r="A18" s="34">
        <v>3</v>
      </c>
      <c r="B18" s="43" t="s">
        <v>74</v>
      </c>
      <c r="C18" s="36" t="s">
        <v>61</v>
      </c>
      <c r="D18" s="61">
        <v>4</v>
      </c>
      <c r="E18" s="15" t="s">
        <v>68</v>
      </c>
      <c r="F18" s="62">
        <v>103.83</v>
      </c>
      <c r="G18" s="23"/>
      <c r="H18" s="16"/>
      <c r="I18" s="38" t="s">
        <v>36</v>
      </c>
      <c r="J18" s="17">
        <f>IF(I18="Less(-)",-1,1)</f>
        <v>1</v>
      </c>
      <c r="K18" s="18" t="s">
        <v>45</v>
      </c>
      <c r="L18" s="18" t="s">
        <v>6</v>
      </c>
      <c r="M18" s="44"/>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3">
        <f>total_amount_ba($B$2,$D$2,D18,F18,J18,K18,M18)</f>
        <v>415.32</v>
      </c>
      <c r="BB18" s="69">
        <f>BA18+SUM(N18:AZ18)</f>
        <v>415.32</v>
      </c>
      <c r="BC18" s="43" t="str">
        <f>SpellNumber(L18,BB18)</f>
        <v>INR  Four Hundred &amp; Fifteen  and Paise Thirty Two Only</v>
      </c>
      <c r="IE18" s="22">
        <v>1.01</v>
      </c>
      <c r="IF18" s="22" t="s">
        <v>37</v>
      </c>
      <c r="IG18" s="22" t="s">
        <v>33</v>
      </c>
      <c r="IH18" s="22">
        <v>123.223</v>
      </c>
      <c r="II18" s="22" t="s">
        <v>35</v>
      </c>
    </row>
    <row r="19" spans="1:243" s="21" customFormat="1" ht="74.25" customHeight="1">
      <c r="A19" s="34">
        <v>4</v>
      </c>
      <c r="B19" s="35" t="s">
        <v>76</v>
      </c>
      <c r="C19" s="36" t="s">
        <v>62</v>
      </c>
      <c r="D19" s="37"/>
      <c r="E19" s="15"/>
      <c r="F19" s="38"/>
      <c r="G19" s="16"/>
      <c r="H19" s="16"/>
      <c r="I19" s="38"/>
      <c r="J19" s="17"/>
      <c r="K19" s="18"/>
      <c r="L19" s="18"/>
      <c r="M19" s="19"/>
      <c r="N19" s="20"/>
      <c r="O19" s="20"/>
      <c r="P19" s="39"/>
      <c r="Q19" s="20"/>
      <c r="R19" s="20"/>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c r="BB19" s="42"/>
      <c r="BC19" s="43"/>
      <c r="IE19" s="22">
        <v>1</v>
      </c>
      <c r="IF19" s="22" t="s">
        <v>32</v>
      </c>
      <c r="IG19" s="22" t="s">
        <v>33</v>
      </c>
      <c r="IH19" s="22">
        <v>10</v>
      </c>
      <c r="II19" s="22" t="s">
        <v>34</v>
      </c>
    </row>
    <row r="20" spans="1:243" s="21" customFormat="1" ht="23.25" customHeight="1">
      <c r="A20" s="34">
        <v>4.01</v>
      </c>
      <c r="B20" s="43" t="s">
        <v>75</v>
      </c>
      <c r="C20" s="36" t="s">
        <v>63</v>
      </c>
      <c r="D20" s="61">
        <v>2</v>
      </c>
      <c r="E20" s="15" t="s">
        <v>35</v>
      </c>
      <c r="F20" s="62">
        <v>120.98</v>
      </c>
      <c r="G20" s="23"/>
      <c r="H20" s="16"/>
      <c r="I20" s="38" t="s">
        <v>36</v>
      </c>
      <c r="J20" s="17">
        <f>IF(I20="Less(-)",-1,1)</f>
        <v>1</v>
      </c>
      <c r="K20" s="18" t="s">
        <v>45</v>
      </c>
      <c r="L20" s="18" t="s">
        <v>6</v>
      </c>
      <c r="M20" s="44"/>
      <c r="N20" s="23"/>
      <c r="O20" s="23"/>
      <c r="P20" s="45"/>
      <c r="Q20" s="23"/>
      <c r="R20" s="23"/>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3">
        <f>total_amount_ba($B$2,$D$2,D20,F20,J20,K20,M20)</f>
        <v>241.96</v>
      </c>
      <c r="BB20" s="69">
        <f>BA20+SUM(N20:AZ20)</f>
        <v>241.96</v>
      </c>
      <c r="BC20" s="43" t="str">
        <f>SpellNumber(L20,BB20)</f>
        <v>INR  Two Hundred &amp; Forty One  and Paise Ninety Six Only</v>
      </c>
      <c r="IE20" s="22">
        <v>1.01</v>
      </c>
      <c r="IF20" s="22" t="s">
        <v>37</v>
      </c>
      <c r="IG20" s="22" t="s">
        <v>33</v>
      </c>
      <c r="IH20" s="22">
        <v>123.223</v>
      </c>
      <c r="II20" s="22" t="s">
        <v>35</v>
      </c>
    </row>
    <row r="21" spans="1:243" s="21" customFormat="1" ht="64.5" customHeight="1">
      <c r="A21" s="34">
        <v>5</v>
      </c>
      <c r="B21" s="43" t="s">
        <v>77</v>
      </c>
      <c r="C21" s="36" t="s">
        <v>64</v>
      </c>
      <c r="D21" s="61">
        <v>6</v>
      </c>
      <c r="E21" s="15" t="s">
        <v>35</v>
      </c>
      <c r="F21" s="62">
        <v>160.56</v>
      </c>
      <c r="G21" s="23"/>
      <c r="H21" s="23"/>
      <c r="I21" s="38" t="s">
        <v>36</v>
      </c>
      <c r="J21" s="17">
        <f>IF(I21="Less(-)",-1,1)</f>
        <v>1</v>
      </c>
      <c r="K21" s="18" t="s">
        <v>45</v>
      </c>
      <c r="L21" s="18" t="s">
        <v>6</v>
      </c>
      <c r="M21" s="46"/>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3">
        <f>total_amount_ba($B$2,$D$2,D21,F21,J21,K21,M21)</f>
        <v>963.36</v>
      </c>
      <c r="BB21" s="69">
        <f>BA21+SUM(N21:AZ21)</f>
        <v>963.36</v>
      </c>
      <c r="BC21" s="43" t="str">
        <f>SpellNumber(L21,BB21)</f>
        <v>INR  Nine Hundred &amp; Sixty Three  and Paise Thirty Six Only</v>
      </c>
      <c r="IE21" s="22">
        <v>1.02</v>
      </c>
      <c r="IF21" s="22" t="s">
        <v>38</v>
      </c>
      <c r="IG21" s="22" t="s">
        <v>39</v>
      </c>
      <c r="IH21" s="22">
        <v>213</v>
      </c>
      <c r="II21" s="22" t="s">
        <v>35</v>
      </c>
    </row>
    <row r="22" spans="1:243" s="21" customFormat="1" ht="60" customHeight="1">
      <c r="A22" s="34">
        <v>6</v>
      </c>
      <c r="B22" s="43" t="s">
        <v>78</v>
      </c>
      <c r="C22" s="36" t="s">
        <v>65</v>
      </c>
      <c r="D22" s="61">
        <v>1</v>
      </c>
      <c r="E22" s="15" t="s">
        <v>35</v>
      </c>
      <c r="F22" s="62">
        <v>836.44</v>
      </c>
      <c r="G22" s="23"/>
      <c r="H22" s="23"/>
      <c r="I22" s="38" t="s">
        <v>36</v>
      </c>
      <c r="J22" s="17">
        <f>IF(I22="Less(-)",-1,1)</f>
        <v>1</v>
      </c>
      <c r="K22" s="18" t="s">
        <v>45</v>
      </c>
      <c r="L22" s="18" t="s">
        <v>6</v>
      </c>
      <c r="M22" s="46"/>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3">
        <f>total_amount_ba($B$2,$D$2,D22,F22,J22,K22,M22)</f>
        <v>836.44</v>
      </c>
      <c r="BB22" s="69">
        <f>BA22+SUM(N22:AZ22)</f>
        <v>836.44</v>
      </c>
      <c r="BC22" s="43" t="str">
        <f>SpellNumber(L22,BB22)</f>
        <v>INR  Eight Hundred &amp; Thirty Six  and Paise Forty Four Only</v>
      </c>
      <c r="IE22" s="22">
        <v>3</v>
      </c>
      <c r="IF22" s="22" t="s">
        <v>40</v>
      </c>
      <c r="IG22" s="22" t="s">
        <v>41</v>
      </c>
      <c r="IH22" s="22">
        <v>10</v>
      </c>
      <c r="II22" s="22" t="s">
        <v>35</v>
      </c>
    </row>
    <row r="23" spans="1:243" s="21" customFormat="1" ht="117.75" customHeight="1">
      <c r="A23" s="34">
        <v>7</v>
      </c>
      <c r="B23" s="35" t="s">
        <v>79</v>
      </c>
      <c r="C23" s="36" t="s">
        <v>85</v>
      </c>
      <c r="D23" s="37"/>
      <c r="E23" s="15"/>
      <c r="F23" s="38"/>
      <c r="G23" s="16"/>
      <c r="H23" s="16"/>
      <c r="I23" s="38"/>
      <c r="J23" s="17"/>
      <c r="K23" s="18"/>
      <c r="L23" s="18"/>
      <c r="M23" s="19"/>
      <c r="N23" s="20"/>
      <c r="O23" s="20"/>
      <c r="P23" s="39"/>
      <c r="Q23" s="20"/>
      <c r="R23" s="20"/>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1"/>
      <c r="BB23" s="42"/>
      <c r="BC23" s="43"/>
      <c r="IE23" s="22">
        <v>1</v>
      </c>
      <c r="IF23" s="22" t="s">
        <v>32</v>
      </c>
      <c r="IG23" s="22" t="s">
        <v>33</v>
      </c>
      <c r="IH23" s="22">
        <v>10</v>
      </c>
      <c r="II23" s="22" t="s">
        <v>34</v>
      </c>
    </row>
    <row r="24" spans="1:243" s="21" customFormat="1" ht="44.25" customHeight="1">
      <c r="A24" s="34">
        <v>7.01</v>
      </c>
      <c r="B24" s="43" t="s">
        <v>80</v>
      </c>
      <c r="C24" s="36" t="s">
        <v>66</v>
      </c>
      <c r="D24" s="61">
        <v>12.316</v>
      </c>
      <c r="E24" s="15" t="s">
        <v>57</v>
      </c>
      <c r="F24" s="62">
        <v>1102.19</v>
      </c>
      <c r="G24" s="23"/>
      <c r="H24" s="23"/>
      <c r="I24" s="38" t="s">
        <v>36</v>
      </c>
      <c r="J24" s="17">
        <f>IF(I24="Less(-)",-1,1)</f>
        <v>1</v>
      </c>
      <c r="K24" s="18" t="s">
        <v>45</v>
      </c>
      <c r="L24" s="18" t="s">
        <v>6</v>
      </c>
      <c r="M24" s="46"/>
      <c r="N24" s="23"/>
      <c r="O24" s="23"/>
      <c r="P24" s="45"/>
      <c r="Q24" s="23"/>
      <c r="R24" s="23"/>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3">
        <f>total_amount_ba($B$2,$D$2,D24,F24,J24,K24,M24)</f>
        <v>13574.57</v>
      </c>
      <c r="BB24" s="69">
        <f>BA24+SUM(N24:AZ24)</f>
        <v>13574.57</v>
      </c>
      <c r="BC24" s="43" t="str">
        <f>SpellNumber(L24,BB24)</f>
        <v>INR  Thirteen Thousand Five Hundred &amp; Seventy Four  and Paise Fifty Seven Only</v>
      </c>
      <c r="IE24" s="22">
        <v>1.01</v>
      </c>
      <c r="IF24" s="22" t="s">
        <v>37</v>
      </c>
      <c r="IG24" s="22" t="s">
        <v>33</v>
      </c>
      <c r="IH24" s="22">
        <v>123.223</v>
      </c>
      <c r="II24" s="22" t="s">
        <v>35</v>
      </c>
    </row>
    <row r="25" spans="1:243" s="21" customFormat="1" ht="96.75" customHeight="1">
      <c r="A25" s="34">
        <v>8</v>
      </c>
      <c r="B25" s="35" t="s">
        <v>81</v>
      </c>
      <c r="C25" s="36" t="s">
        <v>86</v>
      </c>
      <c r="D25" s="37"/>
      <c r="E25" s="15"/>
      <c r="F25" s="38"/>
      <c r="G25" s="16"/>
      <c r="H25" s="16"/>
      <c r="I25" s="38"/>
      <c r="J25" s="17"/>
      <c r="K25" s="18"/>
      <c r="L25" s="18"/>
      <c r="M25" s="19"/>
      <c r="N25" s="20"/>
      <c r="O25" s="20"/>
      <c r="P25" s="39"/>
      <c r="Q25" s="20"/>
      <c r="R25" s="20"/>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1"/>
      <c r="BB25" s="42"/>
      <c r="BC25" s="43"/>
      <c r="IE25" s="22">
        <v>1</v>
      </c>
      <c r="IF25" s="22" t="s">
        <v>32</v>
      </c>
      <c r="IG25" s="22" t="s">
        <v>33</v>
      </c>
      <c r="IH25" s="22">
        <v>10</v>
      </c>
      <c r="II25" s="22" t="s">
        <v>34</v>
      </c>
    </row>
    <row r="26" spans="1:243" s="21" customFormat="1" ht="46.5" customHeight="1">
      <c r="A26" s="34">
        <v>8.01</v>
      </c>
      <c r="B26" s="43" t="s">
        <v>82</v>
      </c>
      <c r="C26" s="36" t="s">
        <v>67</v>
      </c>
      <c r="D26" s="61">
        <v>2</v>
      </c>
      <c r="E26" s="15" t="s">
        <v>57</v>
      </c>
      <c r="F26" s="62">
        <v>1181.87</v>
      </c>
      <c r="G26" s="23"/>
      <c r="H26" s="16"/>
      <c r="I26" s="38" t="s">
        <v>36</v>
      </c>
      <c r="J26" s="17">
        <f>IF(I26="Less(-)",-1,1)</f>
        <v>1</v>
      </c>
      <c r="K26" s="18" t="s">
        <v>45</v>
      </c>
      <c r="L26" s="18" t="s">
        <v>6</v>
      </c>
      <c r="M26" s="44"/>
      <c r="N26" s="23"/>
      <c r="O26" s="23"/>
      <c r="P26" s="45"/>
      <c r="Q26" s="23"/>
      <c r="R26" s="23"/>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3">
        <f>total_amount_ba($B$2,$D$2,D26,F26,J26,K26,M26)</f>
        <v>2363.74</v>
      </c>
      <c r="BB26" s="69">
        <f>BA26+SUM(N26:AZ26)</f>
        <v>2363.74</v>
      </c>
      <c r="BC26" s="43" t="str">
        <f>SpellNumber(L26,BB26)</f>
        <v>INR  Two Thousand Three Hundred &amp; Sixty Three  and Paise Seventy Four Only</v>
      </c>
      <c r="IE26" s="22">
        <v>1.01</v>
      </c>
      <c r="IF26" s="22" t="s">
        <v>37</v>
      </c>
      <c r="IG26" s="22" t="s">
        <v>33</v>
      </c>
      <c r="IH26" s="22">
        <v>123.223</v>
      </c>
      <c r="II26" s="22" t="s">
        <v>35</v>
      </c>
    </row>
    <row r="27" spans="1:243" s="21" customFormat="1" ht="34.5" customHeight="1">
      <c r="A27" s="47" t="s">
        <v>43</v>
      </c>
      <c r="B27" s="48"/>
      <c r="C27" s="49"/>
      <c r="D27" s="50"/>
      <c r="E27" s="50"/>
      <c r="F27" s="50"/>
      <c r="G27" s="50"/>
      <c r="H27" s="51"/>
      <c r="I27" s="51"/>
      <c r="J27" s="51"/>
      <c r="K27" s="51"/>
      <c r="L27" s="52"/>
      <c r="BA27" s="64">
        <f>SUM(BA13:BA26)</f>
        <v>67182.79</v>
      </c>
      <c r="BB27" s="68">
        <f>SUM(BB13:BB26)</f>
        <v>67182.79</v>
      </c>
      <c r="BC27" s="43" t="str">
        <f>SpellNumber($E$2,BB27)</f>
        <v>INR  Sixty Seven Thousand One Hundred &amp; Eighty Two  and Paise Seventy Nine Only</v>
      </c>
      <c r="IE27" s="22">
        <v>4</v>
      </c>
      <c r="IF27" s="22" t="s">
        <v>38</v>
      </c>
      <c r="IG27" s="22" t="s">
        <v>42</v>
      </c>
      <c r="IH27" s="22">
        <v>10</v>
      </c>
      <c r="II27" s="22" t="s">
        <v>35</v>
      </c>
    </row>
    <row r="28" spans="1:243" s="26" customFormat="1" ht="33.75" customHeight="1">
      <c r="A28" s="48" t="s">
        <v>47</v>
      </c>
      <c r="B28" s="53"/>
      <c r="C28" s="24"/>
      <c r="D28" s="54"/>
      <c r="E28" s="55" t="s">
        <v>53</v>
      </c>
      <c r="F28" s="66"/>
      <c r="G28" s="56"/>
      <c r="H28" s="25"/>
      <c r="I28" s="25"/>
      <c r="J28" s="25"/>
      <c r="K28" s="57"/>
      <c r="L28" s="58"/>
      <c r="M28" s="59"/>
      <c r="O28" s="21"/>
      <c r="P28" s="21"/>
      <c r="Q28" s="21"/>
      <c r="R28" s="21"/>
      <c r="S28" s="21"/>
      <c r="BA28" s="65">
        <f>IF(ISBLANK(F28),0,IF(E28="Excess (+)",ROUND(BA27+(BA27*F28),2),IF(E28="Less (-)",ROUND(BA27+(BA27*F28*(-1)),2),IF(E28="At Par",BA27,0))))</f>
        <v>0</v>
      </c>
      <c r="BB28" s="67">
        <f>ROUND(BA28,0)</f>
        <v>0</v>
      </c>
      <c r="BC28" s="43" t="str">
        <f>SpellNumber($E$2,BA28)</f>
        <v>INR Zero Only</v>
      </c>
      <c r="IE28" s="27"/>
      <c r="IF28" s="27"/>
      <c r="IG28" s="27"/>
      <c r="IH28" s="27"/>
      <c r="II28" s="27"/>
    </row>
    <row r="29" spans="1:243" s="26" customFormat="1" ht="41.25" customHeight="1">
      <c r="A29" s="47" t="s">
        <v>46</v>
      </c>
      <c r="B29" s="47"/>
      <c r="C29" s="74" t="str">
        <f>SpellNumber($E$2,BA28)</f>
        <v>INR Zero Only</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6"/>
      <c r="IE29" s="27"/>
      <c r="IF29" s="27"/>
      <c r="IG29" s="27"/>
      <c r="IH29" s="27"/>
      <c r="II29" s="27"/>
    </row>
    <row r="30" spans="3:243" s="12" customFormat="1" ht="15">
      <c r="C30" s="28"/>
      <c r="D30" s="28"/>
      <c r="E30" s="28"/>
      <c r="F30" s="28"/>
      <c r="G30" s="28"/>
      <c r="H30" s="28"/>
      <c r="I30" s="28"/>
      <c r="J30" s="28"/>
      <c r="K30" s="28"/>
      <c r="L30" s="28"/>
      <c r="M30" s="28"/>
      <c r="O30" s="28"/>
      <c r="BA30" s="28"/>
      <c r="BC30" s="28"/>
      <c r="IE30" s="13"/>
      <c r="IF30" s="13"/>
      <c r="IG30" s="13"/>
      <c r="IH30" s="13"/>
      <c r="II30" s="13"/>
    </row>
    <row r="34" ht="15"/>
    <row r="35" ht="15"/>
    <row r="36" ht="15"/>
    <row r="37" ht="15"/>
    <row r="38" ht="15"/>
    <row r="39" ht="15"/>
    <row r="40" ht="15"/>
    <row r="42" ht="15"/>
    <row r="43" ht="15"/>
    <row r="44" ht="15"/>
    <row r="45" ht="15"/>
    <row r="46" ht="15"/>
    <row r="47" ht="15"/>
  </sheetData>
  <sheetProtection password="C806" sheet="1" selectLockedCells="1"/>
  <mergeCells count="8">
    <mergeCell ref="A9:BC9"/>
    <mergeCell ref="C29:BC2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list" allowBlank="1" showInputMessage="1" showErrorMessage="1" sqref="L24 L25 L13 L14 L15 L16 L17 L18 L19 L20 L21 L22 L23 L2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5 M17:M18 M26 M20:M22 M2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InputMessage="1" showErrorMessage="1" sqref="C2">
      <formula1>"Normal, SingleWindow, Alternate"</formula1>
    </dataValidation>
    <dataValidation type="list" allowBlank="1" showInputMessage="1" showErrorMessage="1" sqref="E28">
      <formula1>"Select, Excess (+), Less (-)"</formula1>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allowBlank="1" showInputMessage="1" showErrorMessage="1" promptTitle="Units" prompt="Please enter Units in text" sqref="E13:E26"/>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allowBlank="1" showInputMessage="1" showErrorMessage="1" promptTitle="Itemcode/Make" prompt="Please enter text" sqref="C13:C26"/>
    <dataValidation type="decimal" allowBlank="1" showInputMessage="1" showErrorMessage="1" errorTitle="Invalid Entry" error="Only Numeric Values are allowed. " sqref="A13:A26">
      <formula1>0</formula1>
      <formula2>999999999999999</formula2>
    </dataValidation>
    <dataValidation type="list" showInputMessage="1" showErrorMessage="1" sqref="I13:I26">
      <formula1>"Excess(+), Less(-)"</formula1>
    </dataValidation>
    <dataValidation allowBlank="1" showInputMessage="1" showErrorMessage="1" promptTitle="Addition / Deduction" prompt="Please Choose the correct One" sqref="J13:J26"/>
    <dataValidation type="list" allowBlank="1" showInputMessage="1" showErrorMessage="1" sqref="K13:K26">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2015-01-07T05:41:29Z</cp:lastPrinted>
  <dcterms:created xsi:type="dcterms:W3CDTF">2009-01-30T06:42:42Z</dcterms:created>
  <dcterms:modified xsi:type="dcterms:W3CDTF">2023-12-01T05:45:22Z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